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Чалганы" sheetId="1" r:id="rId1"/>
  </sheets>
  <definedNames>
    <definedName name="_xlnm._FilterDatabase" localSheetId="0" hidden="1">'Чалганы'!$A$2:$L$77</definedName>
    <definedName name="_xlnm.Print_Area" localSheetId="0">'Чалганы'!$A$1:$J$82</definedName>
  </definedNames>
  <calcPr fullCalcOnLoad="1"/>
</workbook>
</file>

<file path=xl/sharedStrings.xml><?xml version="1.0" encoding="utf-8"?>
<sst xmlns="http://schemas.openxmlformats.org/spreadsheetml/2006/main" count="412" uniqueCount="99">
  <si>
    <t>Ведомство</t>
  </si>
  <si>
    <t>Подраздел</t>
  </si>
  <si>
    <t>Целевая статья</t>
  </si>
  <si>
    <t>Вид расходов</t>
  </si>
  <si>
    <t>КОСГУ</t>
  </si>
  <si>
    <t>Классификация затрат</t>
  </si>
  <si>
    <t>Детализация затрат</t>
  </si>
  <si>
    <t>211 - Заработная плата</t>
  </si>
  <si>
    <t>007</t>
  </si>
  <si>
    <t>0702</t>
  </si>
  <si>
    <t>Заработная плата</t>
  </si>
  <si>
    <t>213 - Начисления на выплаты по оплате труда</t>
  </si>
  <si>
    <t>Начисления на выплаты по оплате труда</t>
  </si>
  <si>
    <t>221 - Услуги связи</t>
  </si>
  <si>
    <t>Затраты на услуги связи</t>
  </si>
  <si>
    <t>223 - Коммунальные услуги</t>
  </si>
  <si>
    <t>Коммунальные затраты</t>
  </si>
  <si>
    <t>225 - Работы, услуги по содержанию имущества</t>
  </si>
  <si>
    <t>Работы, услуги по содержанию имущества</t>
  </si>
  <si>
    <t>226 - Прочие работы, услуги</t>
  </si>
  <si>
    <t>Прочие работы, услуги</t>
  </si>
  <si>
    <t>290 - Прочие расходы</t>
  </si>
  <si>
    <t>Прочие расходы</t>
  </si>
  <si>
    <t>340 - Увеличение стоимости материальных запасов</t>
  </si>
  <si>
    <t>Затраты на материальные ресурсы</t>
  </si>
  <si>
    <t xml:space="preserve">Итого </t>
  </si>
  <si>
    <t>Водоотведение ОО</t>
  </si>
  <si>
    <t>Водоотведение ДО</t>
  </si>
  <si>
    <t>З/п местный ОО</t>
  </si>
  <si>
    <t>З/п местный ДО</t>
  </si>
  <si>
    <t>Связь ОО</t>
  </si>
  <si>
    <t>Электроэнергия ОО</t>
  </si>
  <si>
    <t>Электроэнергия ДО</t>
  </si>
  <si>
    <t>Приобретение игрушек ДО</t>
  </si>
  <si>
    <t>Приобретение хозяйственных материалов ДО</t>
  </si>
  <si>
    <t>244</t>
  </si>
  <si>
    <t>851</t>
  </si>
  <si>
    <t>111</t>
  </si>
  <si>
    <t>211</t>
  </si>
  <si>
    <t>213</t>
  </si>
  <si>
    <t>221</t>
  </si>
  <si>
    <t>223</t>
  </si>
  <si>
    <t>225</t>
  </si>
  <si>
    <t>226</t>
  </si>
  <si>
    <t>0701</t>
  </si>
  <si>
    <t>З/п обл ОО</t>
  </si>
  <si>
    <t>З/п обл ДО</t>
  </si>
  <si>
    <t>З/п обл  ОО</t>
  </si>
  <si>
    <t>119</t>
  </si>
  <si>
    <t>Теплоэнергия ОО</t>
  </si>
  <si>
    <t>Теплоэнергия ДО</t>
  </si>
  <si>
    <t>Интернет ОО</t>
  </si>
  <si>
    <t>Книжная и печатная продукция ОО</t>
  </si>
  <si>
    <t>Канцелярские товары ОО</t>
  </si>
  <si>
    <t>0110120170</t>
  </si>
  <si>
    <t>0110420180</t>
  </si>
  <si>
    <r>
      <t xml:space="preserve">0110188500 </t>
    </r>
    <r>
      <rPr>
        <b/>
        <sz val="10"/>
        <rFont val="Times New Roman"/>
        <family val="1"/>
      </rPr>
      <t>(ДО)</t>
    </r>
  </si>
  <si>
    <r>
      <t xml:space="preserve">0110488500 </t>
    </r>
    <r>
      <rPr>
        <b/>
        <sz val="10"/>
        <rFont val="Times New Roman"/>
        <family val="1"/>
      </rPr>
      <t>(ОО)</t>
    </r>
  </si>
  <si>
    <t>Итого</t>
  </si>
  <si>
    <t>346</t>
  </si>
  <si>
    <t>Прогнозируемая сумма на 2021 год</t>
  </si>
  <si>
    <t>Директор МОКУ Чалганская ООШ</t>
  </si>
  <si>
    <t>Т.А.Кузнецова</t>
  </si>
  <si>
    <t>Командировочные расходы ОО</t>
  </si>
  <si>
    <t>0110488500 (ОО)</t>
  </si>
  <si>
    <t>01104S7112</t>
  </si>
  <si>
    <t>291</t>
  </si>
  <si>
    <t>Налоги, пошлины и сборы ОО</t>
  </si>
  <si>
    <t>292</t>
  </si>
  <si>
    <t>Штрафы за нарушение законодательства о налогах и сборах, законодательства о страховых взносах ОО</t>
  </si>
  <si>
    <t>01101S7111</t>
  </si>
  <si>
    <t xml:space="preserve">выравнивание </t>
  </si>
  <si>
    <t>местный бюджет школа</t>
  </si>
  <si>
    <t>местный бюджет сад</t>
  </si>
  <si>
    <t xml:space="preserve">0110488500 </t>
  </si>
  <si>
    <t>областной бюджет школа</t>
  </si>
  <si>
    <t>областной бюджет сад</t>
  </si>
  <si>
    <t>0110488500</t>
  </si>
  <si>
    <t>01104S7712</t>
  </si>
  <si>
    <t>01101S7711</t>
  </si>
  <si>
    <t>Прогнозируемая сумма на 2022 год</t>
  </si>
  <si>
    <t>112</t>
  </si>
  <si>
    <t>Оплата по договорам</t>
  </si>
  <si>
    <t>212</t>
  </si>
  <si>
    <t>212 - Прочие выплаты</t>
  </si>
  <si>
    <t>Прочие выплаты</t>
  </si>
  <si>
    <t>Суточные</t>
  </si>
  <si>
    <t>853</t>
  </si>
  <si>
    <t>Исполнитель:экономист Ю.А.Цыганок</t>
  </si>
  <si>
    <t xml:space="preserve">Смета расходов (по потребности) на 2021 г. и плановый период 2022-2023 гг. МОКУ Чалганская ООШ </t>
  </si>
  <si>
    <t>Прогнозируемая сумма на 2023 год</t>
  </si>
  <si>
    <t>247</t>
  </si>
  <si>
    <t>0110488500(ОО)</t>
  </si>
  <si>
    <t>310</t>
  </si>
  <si>
    <t>340 - Увеличение стоимости основных средств</t>
  </si>
  <si>
    <t>Приобретение копьютерной техники</t>
  </si>
  <si>
    <t>Затраты на основные средства</t>
  </si>
  <si>
    <t>41050,42</t>
  </si>
  <si>
    <t>30787,82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</si>
</sst>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wrapText="1"/>
    </xf>
    <xf numFmtId="49" fontId="1" fillId="32" borderId="12" xfId="0" applyNumberFormat="1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49" fontId="1" fillId="32" borderId="13" xfId="0" applyNumberFormat="1" applyFont="1" applyFill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32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2" fillId="33" borderId="14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wrapText="1"/>
    </xf>
    <xf numFmtId="49" fontId="2" fillId="33" borderId="16" xfId="0" applyNumberFormat="1" applyFont="1" applyFill="1" applyBorder="1" applyAlignment="1">
      <alignment wrapText="1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wrapText="1"/>
    </xf>
    <xf numFmtId="49" fontId="2" fillId="33" borderId="19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wrapText="1"/>
    </xf>
    <xf numFmtId="49" fontId="1" fillId="33" borderId="22" xfId="0" applyNumberFormat="1" applyFont="1" applyFill="1" applyBorder="1" applyAlignment="1">
      <alignment wrapText="1"/>
    </xf>
    <xf numFmtId="49" fontId="1" fillId="33" borderId="23" xfId="0" applyNumberFormat="1" applyFont="1" applyFill="1" applyBorder="1" applyAlignment="1">
      <alignment wrapText="1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2" fontId="5" fillId="33" borderId="23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horizontal="center" vertical="center" wrapText="1"/>
    </xf>
    <xf numFmtId="4" fontId="4" fillId="9" borderId="14" xfId="0" applyNumberFormat="1" applyFont="1" applyFill="1" applyBorder="1" applyAlignment="1">
      <alignment horizontal="center" vertical="center" wrapText="1"/>
    </xf>
    <xf numFmtId="4" fontId="4" fillId="9" borderId="15" xfId="0" applyNumberFormat="1" applyFont="1" applyFill="1" applyBorder="1" applyAlignment="1">
      <alignment horizontal="center" vertical="center" wrapText="1"/>
    </xf>
    <xf numFmtId="49" fontId="1" fillId="9" borderId="25" xfId="0" applyNumberFormat="1" applyFont="1" applyFill="1" applyBorder="1" applyAlignment="1">
      <alignment wrapText="1"/>
    </xf>
    <xf numFmtId="49" fontId="4" fillId="9" borderId="1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wrapText="1"/>
    </xf>
    <xf numFmtId="2" fontId="4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1" fillId="9" borderId="26" xfId="0" applyNumberFormat="1" applyFont="1" applyFill="1" applyBorder="1" applyAlignment="1">
      <alignment horizontal="left" wrapText="1"/>
    </xf>
    <xf numFmtId="49" fontId="1" fillId="9" borderId="25" xfId="0" applyNumberFormat="1" applyFont="1" applyFill="1" applyBorder="1" applyAlignment="1">
      <alignment horizontal="left" wrapText="1"/>
    </xf>
    <xf numFmtId="49" fontId="1" fillId="9" borderId="27" xfId="0" applyNumberFormat="1" applyFont="1" applyFill="1" applyBorder="1" applyAlignment="1">
      <alignment horizontal="left" wrapText="1"/>
    </xf>
    <xf numFmtId="49" fontId="1" fillId="9" borderId="28" xfId="0" applyNumberFormat="1" applyFont="1" applyFill="1" applyBorder="1" applyAlignment="1">
      <alignment horizontal="left" wrapText="1"/>
    </xf>
    <xf numFmtId="49" fontId="1" fillId="9" borderId="16" xfId="0" applyNumberFormat="1" applyFont="1" applyFill="1" applyBorder="1" applyAlignment="1">
      <alignment horizontal="left" wrapText="1"/>
    </xf>
    <xf numFmtId="49" fontId="1" fillId="9" borderId="29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30" xfId="0" applyFont="1" applyFill="1" applyBorder="1" applyAlignment="1">
      <alignment horizontal="center"/>
    </xf>
    <xf numFmtId="49" fontId="1" fillId="9" borderId="30" xfId="0" applyNumberFormat="1" applyFont="1" applyFill="1" applyBorder="1" applyAlignment="1">
      <alignment horizontal="left" wrapText="1"/>
    </xf>
    <xf numFmtId="0" fontId="1" fillId="9" borderId="26" xfId="0" applyFont="1" applyFill="1" applyBorder="1" applyAlignment="1">
      <alignment horizontal="left" wrapText="1"/>
    </xf>
    <xf numFmtId="0" fontId="1" fillId="9" borderId="25" xfId="0" applyFont="1" applyFill="1" applyBorder="1" applyAlignment="1">
      <alignment horizontal="left" wrapText="1"/>
    </xf>
    <xf numFmtId="0" fontId="1" fillId="9" borderId="27" xfId="0" applyFont="1" applyFill="1" applyBorder="1" applyAlignment="1">
      <alignment horizontal="left" wrapText="1"/>
    </xf>
    <xf numFmtId="49" fontId="1" fillId="9" borderId="31" xfId="0" applyNumberFormat="1" applyFont="1" applyFill="1" applyBorder="1" applyAlignment="1">
      <alignment horizontal="left" wrapText="1"/>
    </xf>
    <xf numFmtId="49" fontId="1" fillId="9" borderId="32" xfId="0" applyNumberFormat="1" applyFont="1" applyFill="1" applyBorder="1" applyAlignment="1">
      <alignment horizontal="left" wrapText="1"/>
    </xf>
    <xf numFmtId="49" fontId="1" fillId="9" borderId="1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tabSelected="1" view="pageBreakPreview" zoomScaleSheetLayoutView="100" zoomScalePageLayoutView="0" workbookViewId="0" topLeftCell="A1">
      <selection activeCell="F78" sqref="F78"/>
    </sheetView>
  </sheetViews>
  <sheetFormatPr defaultColWidth="9.140625" defaultRowHeight="12.75"/>
  <cols>
    <col min="1" max="1" width="13.140625" style="3" customWidth="1"/>
    <col min="2" max="2" width="12.140625" style="3" customWidth="1"/>
    <col min="3" max="3" width="30.140625" style="3" customWidth="1"/>
    <col min="4" max="4" width="14.7109375" style="3" customWidth="1"/>
    <col min="5" max="5" width="10.57421875" style="3" customWidth="1"/>
    <col min="6" max="6" width="28.57421875" style="3" customWidth="1"/>
    <col min="7" max="7" width="31.00390625" style="3" customWidth="1"/>
    <col min="8" max="8" width="20.57421875" style="11" customWidth="1"/>
    <col min="9" max="9" width="18.57421875" style="11" customWidth="1"/>
    <col min="10" max="10" width="18.421875" style="11" customWidth="1"/>
    <col min="11" max="12" width="11.57421875" style="0" bestFit="1" customWidth="1"/>
  </cols>
  <sheetData>
    <row r="1" spans="1:10" ht="26.2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6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60</v>
      </c>
      <c r="I2" s="4" t="s">
        <v>80</v>
      </c>
      <c r="J2" s="4" t="s">
        <v>90</v>
      </c>
    </row>
    <row r="3" spans="1:10" s="2" customFormat="1" ht="18.75">
      <c r="A3" s="77" t="s">
        <v>7</v>
      </c>
      <c r="B3" s="78"/>
      <c r="C3" s="78"/>
      <c r="D3" s="78"/>
      <c r="E3" s="78"/>
      <c r="F3" s="78"/>
      <c r="G3" s="79"/>
      <c r="H3" s="60">
        <f>SUM(H4:H9)</f>
        <v>10265909.61</v>
      </c>
      <c r="I3" s="60">
        <f>SUM(I4:I9)</f>
        <v>10410388</v>
      </c>
      <c r="J3" s="60">
        <f>SUM(J4:J9)</f>
        <v>10960407.3</v>
      </c>
    </row>
    <row r="4" spans="1:10" s="25" customFormat="1" ht="21" customHeight="1">
      <c r="A4" s="16" t="s">
        <v>8</v>
      </c>
      <c r="B4" s="16" t="s">
        <v>9</v>
      </c>
      <c r="C4" s="16" t="s">
        <v>55</v>
      </c>
      <c r="D4" s="16" t="s">
        <v>37</v>
      </c>
      <c r="E4" s="16" t="s">
        <v>38</v>
      </c>
      <c r="F4" s="16" t="s">
        <v>10</v>
      </c>
      <c r="G4" s="16" t="s">
        <v>28</v>
      </c>
      <c r="H4" s="24">
        <v>0</v>
      </c>
      <c r="I4" s="24">
        <v>62754.05</v>
      </c>
      <c r="J4" s="24">
        <v>0</v>
      </c>
    </row>
    <row r="5" spans="1:10" s="25" customFormat="1" ht="21" customHeight="1">
      <c r="A5" s="30" t="s">
        <v>8</v>
      </c>
      <c r="B5" s="30" t="s">
        <v>9</v>
      </c>
      <c r="C5" s="31" t="s">
        <v>78</v>
      </c>
      <c r="D5" s="30" t="s">
        <v>37</v>
      </c>
      <c r="E5" s="30" t="s">
        <v>38</v>
      </c>
      <c r="F5" s="16" t="s">
        <v>10</v>
      </c>
      <c r="G5" s="16" t="s">
        <v>28</v>
      </c>
      <c r="H5" s="32">
        <v>1101636</v>
      </c>
      <c r="I5" s="32">
        <v>1192326.95</v>
      </c>
      <c r="J5" s="32">
        <v>1281701.5</v>
      </c>
    </row>
    <row r="6" spans="1:10" ht="21.75" customHeight="1" thickBot="1">
      <c r="A6" s="6" t="s">
        <v>8</v>
      </c>
      <c r="B6" s="6" t="s">
        <v>9</v>
      </c>
      <c r="C6" s="7" t="s">
        <v>57</v>
      </c>
      <c r="D6" s="6" t="s">
        <v>37</v>
      </c>
      <c r="E6" s="6" t="s">
        <v>38</v>
      </c>
      <c r="F6" s="6" t="s">
        <v>10</v>
      </c>
      <c r="G6" s="6" t="s">
        <v>45</v>
      </c>
      <c r="H6" s="21">
        <v>6767398.61</v>
      </c>
      <c r="I6" s="21">
        <v>6804279</v>
      </c>
      <c r="J6" s="21">
        <v>7294857.8</v>
      </c>
    </row>
    <row r="7" spans="1:10" s="25" customFormat="1" ht="26.25" customHeight="1">
      <c r="A7" s="26" t="s">
        <v>8</v>
      </c>
      <c r="B7" s="26" t="s">
        <v>44</v>
      </c>
      <c r="C7" s="26" t="s">
        <v>54</v>
      </c>
      <c r="D7" s="26" t="s">
        <v>37</v>
      </c>
      <c r="E7" s="26" t="s">
        <v>38</v>
      </c>
      <c r="F7" s="26" t="s">
        <v>10</v>
      </c>
      <c r="G7" s="26" t="s">
        <v>29</v>
      </c>
      <c r="H7" s="33">
        <v>111973</v>
      </c>
      <c r="I7" s="33">
        <v>60449.15</v>
      </c>
      <c r="J7" s="33">
        <v>0</v>
      </c>
    </row>
    <row r="8" spans="1:10" s="25" customFormat="1" ht="26.25" customHeight="1">
      <c r="A8" s="26" t="s">
        <v>8</v>
      </c>
      <c r="B8" s="26" t="s">
        <v>44</v>
      </c>
      <c r="C8" s="34" t="s">
        <v>79</v>
      </c>
      <c r="D8" s="26" t="s">
        <v>37</v>
      </c>
      <c r="E8" s="26" t="s">
        <v>38</v>
      </c>
      <c r="F8" s="26" t="s">
        <v>10</v>
      </c>
      <c r="G8" s="26" t="s">
        <v>29</v>
      </c>
      <c r="H8" s="33">
        <v>1007757</v>
      </c>
      <c r="I8" s="33">
        <v>1148533.85</v>
      </c>
      <c r="J8" s="33">
        <v>1235656</v>
      </c>
    </row>
    <row r="9" spans="1:10" s="25" customFormat="1" ht="33.75" customHeight="1">
      <c r="A9" s="28" t="s">
        <v>8</v>
      </c>
      <c r="B9" s="28" t="s">
        <v>44</v>
      </c>
      <c r="C9" s="28" t="s">
        <v>56</v>
      </c>
      <c r="D9" s="28" t="s">
        <v>37</v>
      </c>
      <c r="E9" s="28" t="s">
        <v>38</v>
      </c>
      <c r="F9" s="28" t="s">
        <v>10</v>
      </c>
      <c r="G9" s="28" t="s">
        <v>46</v>
      </c>
      <c r="H9" s="24">
        <v>1277145</v>
      </c>
      <c r="I9" s="24">
        <v>1142045</v>
      </c>
      <c r="J9" s="24">
        <v>1148192</v>
      </c>
    </row>
    <row r="10" spans="1:10" ht="21.75" customHeight="1">
      <c r="A10" s="68" t="s">
        <v>84</v>
      </c>
      <c r="B10" s="69"/>
      <c r="C10" s="76"/>
      <c r="D10" s="69"/>
      <c r="E10" s="69"/>
      <c r="F10" s="69"/>
      <c r="G10" s="70"/>
      <c r="H10" s="60">
        <f>H11</f>
        <v>5000</v>
      </c>
      <c r="I10" s="60">
        <f>I11</f>
        <v>5000</v>
      </c>
      <c r="J10" s="60">
        <f>J11</f>
        <v>5000</v>
      </c>
    </row>
    <row r="11" spans="1:10" ht="25.5" customHeight="1" thickBot="1">
      <c r="A11" s="19" t="s">
        <v>8</v>
      </c>
      <c r="B11" s="19" t="s">
        <v>9</v>
      </c>
      <c r="C11" s="7" t="s">
        <v>57</v>
      </c>
      <c r="D11" s="19" t="s">
        <v>81</v>
      </c>
      <c r="E11" s="19" t="s">
        <v>83</v>
      </c>
      <c r="F11" s="19" t="s">
        <v>85</v>
      </c>
      <c r="G11" s="19" t="s">
        <v>86</v>
      </c>
      <c r="H11" s="20">
        <v>5000</v>
      </c>
      <c r="I11" s="20">
        <v>5000</v>
      </c>
      <c r="J11" s="20">
        <v>5000</v>
      </c>
    </row>
    <row r="12" spans="1:10" ht="21" customHeight="1">
      <c r="A12" s="80" t="s">
        <v>11</v>
      </c>
      <c r="B12" s="76"/>
      <c r="C12" s="76"/>
      <c r="D12" s="76"/>
      <c r="E12" s="76"/>
      <c r="F12" s="76"/>
      <c r="G12" s="81"/>
      <c r="H12" s="61">
        <f>SUM(H13:H18)</f>
        <v>3119390.71</v>
      </c>
      <c r="I12" s="61">
        <f>SUM(I13:I18)</f>
        <v>3143937.158</v>
      </c>
      <c r="J12" s="61">
        <f>SUM(J13:J18)</f>
        <v>3310042.9996</v>
      </c>
    </row>
    <row r="13" spans="1:10" s="25" customFormat="1" ht="37.5" customHeight="1">
      <c r="A13" s="16" t="s">
        <v>8</v>
      </c>
      <c r="B13" s="16" t="s">
        <v>9</v>
      </c>
      <c r="C13" s="16" t="s">
        <v>55</v>
      </c>
      <c r="D13" s="16" t="s">
        <v>48</v>
      </c>
      <c r="E13" s="16" t="s">
        <v>39</v>
      </c>
      <c r="F13" s="16" t="s">
        <v>12</v>
      </c>
      <c r="G13" s="16" t="s">
        <v>28</v>
      </c>
      <c r="H13" s="24">
        <v>0</v>
      </c>
      <c r="I13" s="24">
        <v>18951.71</v>
      </c>
      <c r="J13" s="24">
        <v>0</v>
      </c>
    </row>
    <row r="14" spans="1:10" s="25" customFormat="1" ht="35.25" customHeight="1">
      <c r="A14" s="30" t="s">
        <v>8</v>
      </c>
      <c r="B14" s="30" t="s">
        <v>9</v>
      </c>
      <c r="C14" s="31" t="s">
        <v>78</v>
      </c>
      <c r="D14" s="30" t="s">
        <v>48</v>
      </c>
      <c r="E14" s="30" t="s">
        <v>39</v>
      </c>
      <c r="F14" s="16" t="s">
        <v>12</v>
      </c>
      <c r="G14" s="16" t="s">
        <v>28</v>
      </c>
      <c r="H14" s="32">
        <v>332694.07</v>
      </c>
      <c r="I14" s="32">
        <v>360082.74</v>
      </c>
      <c r="J14" s="32">
        <v>387073.85</v>
      </c>
    </row>
    <row r="15" spans="1:10" s="25" customFormat="1" ht="34.5" customHeight="1" thickBot="1">
      <c r="A15" s="35" t="s">
        <v>8</v>
      </c>
      <c r="B15" s="35" t="s">
        <v>9</v>
      </c>
      <c r="C15" s="36" t="s">
        <v>57</v>
      </c>
      <c r="D15" s="35" t="s">
        <v>48</v>
      </c>
      <c r="E15" s="35" t="s">
        <v>39</v>
      </c>
      <c r="F15" s="35" t="s">
        <v>12</v>
      </c>
      <c r="G15" s="35" t="s">
        <v>47</v>
      </c>
      <c r="H15" s="37">
        <v>2043754.39</v>
      </c>
      <c r="I15" s="37">
        <f>I6*30.2%</f>
        <v>2054892.258</v>
      </c>
      <c r="J15" s="37">
        <f>J6*30.2%</f>
        <v>2203047.0556</v>
      </c>
    </row>
    <row r="16" spans="1:10" s="25" customFormat="1" ht="35.25" customHeight="1">
      <c r="A16" s="26" t="s">
        <v>8</v>
      </c>
      <c r="B16" s="26" t="s">
        <v>44</v>
      </c>
      <c r="C16" s="26" t="s">
        <v>54</v>
      </c>
      <c r="D16" s="26" t="s">
        <v>48</v>
      </c>
      <c r="E16" s="26" t="s">
        <v>39</v>
      </c>
      <c r="F16" s="26" t="s">
        <v>12</v>
      </c>
      <c r="G16" s="26" t="s">
        <v>29</v>
      </c>
      <c r="H16" s="33">
        <v>35724.42</v>
      </c>
      <c r="I16" s="33">
        <v>18255.64</v>
      </c>
      <c r="J16" s="33">
        <v>0</v>
      </c>
    </row>
    <row r="17" spans="1:10" s="25" customFormat="1" ht="32.25" customHeight="1">
      <c r="A17" s="26" t="s">
        <v>8</v>
      </c>
      <c r="B17" s="26" t="s">
        <v>44</v>
      </c>
      <c r="C17" s="34" t="s">
        <v>79</v>
      </c>
      <c r="D17" s="26" t="s">
        <v>48</v>
      </c>
      <c r="E17" s="26" t="s">
        <v>39</v>
      </c>
      <c r="F17" s="26" t="s">
        <v>12</v>
      </c>
      <c r="G17" s="26" t="s">
        <v>29</v>
      </c>
      <c r="H17" s="33">
        <v>321519.83</v>
      </c>
      <c r="I17" s="33">
        <v>346857.22</v>
      </c>
      <c r="J17" s="33">
        <v>373168.11</v>
      </c>
    </row>
    <row r="18" spans="1:10" s="25" customFormat="1" ht="31.5">
      <c r="A18" s="28" t="s">
        <v>8</v>
      </c>
      <c r="B18" s="28" t="s">
        <v>44</v>
      </c>
      <c r="C18" s="28" t="s">
        <v>56</v>
      </c>
      <c r="D18" s="28" t="s">
        <v>48</v>
      </c>
      <c r="E18" s="28" t="s">
        <v>39</v>
      </c>
      <c r="F18" s="28" t="s">
        <v>12</v>
      </c>
      <c r="G18" s="28" t="s">
        <v>46</v>
      </c>
      <c r="H18" s="29">
        <v>385698</v>
      </c>
      <c r="I18" s="29">
        <f>I9*30.2%</f>
        <v>344897.58999999997</v>
      </c>
      <c r="J18" s="29">
        <f>J9*30.2%</f>
        <v>346753.984</v>
      </c>
    </row>
    <row r="19" spans="1:10" ht="18.75">
      <c r="A19" s="68" t="s">
        <v>13</v>
      </c>
      <c r="B19" s="69"/>
      <c r="C19" s="76"/>
      <c r="D19" s="69"/>
      <c r="E19" s="69"/>
      <c r="F19" s="69"/>
      <c r="G19" s="70"/>
      <c r="H19" s="60">
        <f>SUM(H20:H22)</f>
        <v>37431.09</v>
      </c>
      <c r="I19" s="60">
        <f>SUM(I20:I22)</f>
        <v>36423</v>
      </c>
      <c r="J19" s="60">
        <f>SUM(J20:J22)</f>
        <v>36423</v>
      </c>
    </row>
    <row r="20" spans="1:10" s="25" customFormat="1" ht="16.5" customHeight="1">
      <c r="A20" s="16" t="s">
        <v>8</v>
      </c>
      <c r="B20" s="16" t="s">
        <v>9</v>
      </c>
      <c r="C20" s="16" t="s">
        <v>55</v>
      </c>
      <c r="D20" s="16" t="s">
        <v>35</v>
      </c>
      <c r="E20" s="16" t="s">
        <v>40</v>
      </c>
      <c r="F20" s="16" t="s">
        <v>14</v>
      </c>
      <c r="G20" s="16" t="s">
        <v>30</v>
      </c>
      <c r="H20" s="24">
        <v>0</v>
      </c>
      <c r="I20" s="24">
        <v>813.15</v>
      </c>
      <c r="J20" s="24">
        <v>0</v>
      </c>
    </row>
    <row r="21" spans="1:10" s="25" customFormat="1" ht="19.5" customHeight="1">
      <c r="A21" s="30" t="s">
        <v>8</v>
      </c>
      <c r="B21" s="30" t="s">
        <v>9</v>
      </c>
      <c r="C21" s="31" t="s">
        <v>78</v>
      </c>
      <c r="D21" s="30" t="s">
        <v>35</v>
      </c>
      <c r="E21" s="30" t="s">
        <v>40</v>
      </c>
      <c r="F21" s="16" t="s">
        <v>14</v>
      </c>
      <c r="G21" s="16" t="s">
        <v>30</v>
      </c>
      <c r="H21" s="32">
        <v>16263</v>
      </c>
      <c r="I21" s="32">
        <v>15449.85</v>
      </c>
      <c r="J21" s="32">
        <v>16263</v>
      </c>
    </row>
    <row r="22" spans="1:10" ht="19.5" customHeight="1" thickBot="1">
      <c r="A22" s="6" t="s">
        <v>8</v>
      </c>
      <c r="B22" s="6" t="s">
        <v>9</v>
      </c>
      <c r="C22" s="7" t="s">
        <v>57</v>
      </c>
      <c r="D22" s="6" t="s">
        <v>35</v>
      </c>
      <c r="E22" s="6" t="s">
        <v>40</v>
      </c>
      <c r="F22" s="6" t="s">
        <v>14</v>
      </c>
      <c r="G22" s="9" t="s">
        <v>51</v>
      </c>
      <c r="H22" s="22">
        <v>21168.09</v>
      </c>
      <c r="I22" s="22">
        <v>20160</v>
      </c>
      <c r="J22" s="22">
        <v>20160</v>
      </c>
    </row>
    <row r="23" spans="1:12" ht="16.5" customHeight="1">
      <c r="A23" s="68" t="s">
        <v>15</v>
      </c>
      <c r="B23" s="69"/>
      <c r="C23" s="69"/>
      <c r="D23" s="69"/>
      <c r="E23" s="69"/>
      <c r="F23" s="69"/>
      <c r="G23" s="70"/>
      <c r="H23" s="60">
        <f>SUM(H24:H35)</f>
        <v>1802701.1400000001</v>
      </c>
      <c r="I23" s="60">
        <f>SUM(I24:I35)</f>
        <v>1785521.6700000002</v>
      </c>
      <c r="J23" s="60">
        <f>SUM(J24:J35)</f>
        <v>1874797.72</v>
      </c>
      <c r="K23" s="1"/>
      <c r="L23" s="1"/>
    </row>
    <row r="24" spans="1:12" s="25" customFormat="1" ht="22.5" customHeight="1">
      <c r="A24" s="16" t="s">
        <v>8</v>
      </c>
      <c r="B24" s="16" t="s">
        <v>9</v>
      </c>
      <c r="C24" s="31" t="s">
        <v>78</v>
      </c>
      <c r="D24" s="16" t="s">
        <v>35</v>
      </c>
      <c r="E24" s="16" t="s">
        <v>41</v>
      </c>
      <c r="F24" s="16" t="s">
        <v>16</v>
      </c>
      <c r="G24" s="16" t="s">
        <v>26</v>
      </c>
      <c r="H24" s="24">
        <v>19374.27</v>
      </c>
      <c r="I24" s="24">
        <v>19374.41</v>
      </c>
      <c r="J24" s="24">
        <v>21413.97</v>
      </c>
      <c r="K24" s="38"/>
      <c r="L24" s="38"/>
    </row>
    <row r="25" spans="1:10" s="25" customFormat="1" ht="18.75">
      <c r="A25" s="16" t="s">
        <v>8</v>
      </c>
      <c r="B25" s="16" t="s">
        <v>9</v>
      </c>
      <c r="C25" s="31" t="s">
        <v>78</v>
      </c>
      <c r="D25" s="16" t="s">
        <v>91</v>
      </c>
      <c r="E25" s="16" t="s">
        <v>41</v>
      </c>
      <c r="F25" s="16" t="s">
        <v>16</v>
      </c>
      <c r="G25" s="16" t="s">
        <v>31</v>
      </c>
      <c r="H25" s="24">
        <v>210377.8</v>
      </c>
      <c r="I25" s="39">
        <v>210377.69</v>
      </c>
      <c r="J25" s="39">
        <v>232522.53</v>
      </c>
    </row>
    <row r="26" spans="1:10" s="25" customFormat="1" ht="18" customHeight="1">
      <c r="A26" s="16" t="s">
        <v>8</v>
      </c>
      <c r="B26" s="16" t="s">
        <v>9</v>
      </c>
      <c r="C26" s="16" t="s">
        <v>78</v>
      </c>
      <c r="D26" s="16" t="s">
        <v>91</v>
      </c>
      <c r="E26" s="16" t="s">
        <v>41</v>
      </c>
      <c r="F26" s="16" t="s">
        <v>16</v>
      </c>
      <c r="G26" s="16" t="s">
        <v>49</v>
      </c>
      <c r="H26" s="24">
        <v>998705.77</v>
      </c>
      <c r="I26" s="24">
        <v>939750.18</v>
      </c>
      <c r="J26" s="24">
        <v>1038671.26</v>
      </c>
    </row>
    <row r="27" spans="1:10" s="25" customFormat="1" ht="18" customHeight="1">
      <c r="A27" s="30" t="s">
        <v>8</v>
      </c>
      <c r="B27" s="30" t="s">
        <v>9</v>
      </c>
      <c r="C27" s="30" t="s">
        <v>55</v>
      </c>
      <c r="D27" s="30" t="s">
        <v>91</v>
      </c>
      <c r="E27" s="30" t="s">
        <v>41</v>
      </c>
      <c r="F27" s="16" t="s">
        <v>16</v>
      </c>
      <c r="G27" s="16" t="s">
        <v>31</v>
      </c>
      <c r="H27" s="32">
        <v>0</v>
      </c>
      <c r="I27" s="32">
        <v>11072.52</v>
      </c>
      <c r="J27" s="32">
        <v>0</v>
      </c>
    </row>
    <row r="28" spans="1:10" s="25" customFormat="1" ht="18" customHeight="1">
      <c r="A28" s="30" t="s">
        <v>8</v>
      </c>
      <c r="B28" s="30" t="s">
        <v>9</v>
      </c>
      <c r="C28" s="30" t="s">
        <v>55</v>
      </c>
      <c r="D28" s="30" t="s">
        <v>91</v>
      </c>
      <c r="E28" s="30" t="s">
        <v>41</v>
      </c>
      <c r="F28" s="16" t="s">
        <v>16</v>
      </c>
      <c r="G28" s="16" t="s">
        <v>49</v>
      </c>
      <c r="H28" s="32">
        <v>0</v>
      </c>
      <c r="I28" s="32">
        <v>49460.53</v>
      </c>
      <c r="J28" s="32">
        <v>0</v>
      </c>
    </row>
    <row r="29" spans="1:10" s="25" customFormat="1" ht="18" customHeight="1" thickBot="1">
      <c r="A29" s="17" t="s">
        <v>8</v>
      </c>
      <c r="B29" s="17" t="s">
        <v>9</v>
      </c>
      <c r="C29" s="17" t="s">
        <v>55</v>
      </c>
      <c r="D29" s="17" t="s">
        <v>35</v>
      </c>
      <c r="E29" s="17" t="s">
        <v>41</v>
      </c>
      <c r="F29" s="16" t="s">
        <v>16</v>
      </c>
      <c r="G29" s="16" t="s">
        <v>26</v>
      </c>
      <c r="H29" s="40">
        <v>0</v>
      </c>
      <c r="I29" s="40">
        <v>1019.71</v>
      </c>
      <c r="J29" s="40">
        <v>0</v>
      </c>
    </row>
    <row r="30" spans="1:10" s="25" customFormat="1" ht="18" customHeight="1">
      <c r="A30" s="41" t="s">
        <v>8</v>
      </c>
      <c r="B30" s="41" t="s">
        <v>44</v>
      </c>
      <c r="C30" s="41" t="s">
        <v>54</v>
      </c>
      <c r="D30" s="41" t="s">
        <v>35</v>
      </c>
      <c r="E30" s="41" t="s">
        <v>41</v>
      </c>
      <c r="F30" s="41" t="s">
        <v>16</v>
      </c>
      <c r="G30" s="41" t="s">
        <v>27</v>
      </c>
      <c r="H30" s="42">
        <v>879.75</v>
      </c>
      <c r="I30" s="42">
        <v>463.02</v>
      </c>
      <c r="J30" s="42"/>
    </row>
    <row r="31" spans="1:10" s="25" customFormat="1" ht="18" customHeight="1">
      <c r="A31" s="16" t="s">
        <v>8</v>
      </c>
      <c r="B31" s="16" t="s">
        <v>44</v>
      </c>
      <c r="C31" s="16" t="s">
        <v>54</v>
      </c>
      <c r="D31" s="16" t="s">
        <v>91</v>
      </c>
      <c r="E31" s="16" t="s">
        <v>41</v>
      </c>
      <c r="F31" s="16" t="s">
        <v>16</v>
      </c>
      <c r="G31" s="16" t="s">
        <v>32</v>
      </c>
      <c r="H31" s="24">
        <v>18037.1</v>
      </c>
      <c r="I31" s="24">
        <v>9493.21</v>
      </c>
      <c r="J31" s="24"/>
    </row>
    <row r="32" spans="1:10" s="25" customFormat="1" ht="18" customHeight="1">
      <c r="A32" s="41" t="s">
        <v>8</v>
      </c>
      <c r="B32" s="41" t="s">
        <v>44</v>
      </c>
      <c r="C32" s="41" t="s">
        <v>54</v>
      </c>
      <c r="D32" s="41" t="s">
        <v>91</v>
      </c>
      <c r="E32" s="41" t="s">
        <v>41</v>
      </c>
      <c r="F32" s="16" t="s">
        <v>16</v>
      </c>
      <c r="G32" s="26" t="s">
        <v>50</v>
      </c>
      <c r="H32" s="42">
        <v>38507.47</v>
      </c>
      <c r="I32" s="42">
        <v>17767.1</v>
      </c>
      <c r="J32" s="42"/>
    </row>
    <row r="33" spans="1:10" s="25" customFormat="1" ht="21" customHeight="1">
      <c r="A33" s="16" t="s">
        <v>8</v>
      </c>
      <c r="B33" s="16" t="s">
        <v>44</v>
      </c>
      <c r="C33" s="16" t="s">
        <v>79</v>
      </c>
      <c r="D33" s="16" t="s">
        <v>35</v>
      </c>
      <c r="E33" s="16" t="s">
        <v>41</v>
      </c>
      <c r="F33" s="26" t="s">
        <v>16</v>
      </c>
      <c r="G33" s="16" t="s">
        <v>27</v>
      </c>
      <c r="H33" s="24">
        <v>7917.76</v>
      </c>
      <c r="I33" s="24">
        <v>8797.36</v>
      </c>
      <c r="J33" s="24">
        <v>9723.24</v>
      </c>
    </row>
    <row r="34" spans="1:10" s="25" customFormat="1" ht="19.5" customHeight="1">
      <c r="A34" s="16" t="s">
        <v>8</v>
      </c>
      <c r="B34" s="16" t="s">
        <v>44</v>
      </c>
      <c r="C34" s="16" t="s">
        <v>79</v>
      </c>
      <c r="D34" s="16" t="s">
        <v>91</v>
      </c>
      <c r="E34" s="16" t="s">
        <v>41</v>
      </c>
      <c r="F34" s="16" t="s">
        <v>16</v>
      </c>
      <c r="G34" s="16" t="s">
        <v>32</v>
      </c>
      <c r="H34" s="24">
        <v>162333.5</v>
      </c>
      <c r="I34" s="43">
        <v>180371</v>
      </c>
      <c r="J34" s="39">
        <v>199357.42</v>
      </c>
    </row>
    <row r="35" spans="1:10" s="25" customFormat="1" ht="18" customHeight="1">
      <c r="A35" s="16" t="s">
        <v>8</v>
      </c>
      <c r="B35" s="16" t="s">
        <v>44</v>
      </c>
      <c r="C35" s="16" t="s">
        <v>79</v>
      </c>
      <c r="D35" s="16" t="s">
        <v>91</v>
      </c>
      <c r="E35" s="16" t="s">
        <v>41</v>
      </c>
      <c r="F35" s="16" t="s">
        <v>16</v>
      </c>
      <c r="G35" s="16" t="s">
        <v>50</v>
      </c>
      <c r="H35" s="39">
        <v>346567.72</v>
      </c>
      <c r="I35" s="39">
        <v>337574.94</v>
      </c>
      <c r="J35" s="24">
        <v>373109.3</v>
      </c>
    </row>
    <row r="36" spans="1:10" ht="21" customHeight="1">
      <c r="A36" s="68" t="s">
        <v>17</v>
      </c>
      <c r="B36" s="69"/>
      <c r="C36" s="69"/>
      <c r="D36" s="69"/>
      <c r="E36" s="69"/>
      <c r="F36" s="69"/>
      <c r="G36" s="70"/>
      <c r="H36" s="60">
        <f>SUM(H37:H40)</f>
        <v>219323</v>
      </c>
      <c r="I36" s="60">
        <f>SUM(I37:I40)</f>
        <v>375000</v>
      </c>
      <c r="J36" s="60">
        <f>SUM(J37:J40)</f>
        <v>375000</v>
      </c>
    </row>
    <row r="37" spans="1:10" s="25" customFormat="1" ht="31.5">
      <c r="A37" s="16" t="s">
        <v>8</v>
      </c>
      <c r="B37" s="16" t="s">
        <v>9</v>
      </c>
      <c r="C37" s="16" t="s">
        <v>55</v>
      </c>
      <c r="D37" s="16" t="s">
        <v>35</v>
      </c>
      <c r="E37" s="16" t="s">
        <v>42</v>
      </c>
      <c r="F37" s="16" t="s">
        <v>18</v>
      </c>
      <c r="G37" s="16" t="s">
        <v>18</v>
      </c>
      <c r="H37" s="39">
        <v>0</v>
      </c>
      <c r="I37" s="24">
        <v>12500</v>
      </c>
      <c r="J37" s="24">
        <v>0</v>
      </c>
    </row>
    <row r="38" spans="1:10" s="25" customFormat="1" ht="38.25" customHeight="1">
      <c r="A38" s="16" t="s">
        <v>8</v>
      </c>
      <c r="B38" s="16" t="s">
        <v>9</v>
      </c>
      <c r="C38" s="16" t="s">
        <v>78</v>
      </c>
      <c r="D38" s="16" t="s">
        <v>35</v>
      </c>
      <c r="E38" s="16" t="s">
        <v>42</v>
      </c>
      <c r="F38" s="16" t="s">
        <v>18</v>
      </c>
      <c r="G38" s="16" t="s">
        <v>18</v>
      </c>
      <c r="H38" s="24">
        <v>94323</v>
      </c>
      <c r="I38" s="24">
        <v>237500</v>
      </c>
      <c r="J38" s="24">
        <v>250000</v>
      </c>
    </row>
    <row r="39" spans="1:10" s="25" customFormat="1" ht="31.5">
      <c r="A39" s="26" t="s">
        <v>8</v>
      </c>
      <c r="B39" s="26" t="s">
        <v>44</v>
      </c>
      <c r="C39" s="26" t="s">
        <v>54</v>
      </c>
      <c r="D39" s="26" t="s">
        <v>35</v>
      </c>
      <c r="E39" s="26" t="s">
        <v>42</v>
      </c>
      <c r="F39" s="26" t="s">
        <v>18</v>
      </c>
      <c r="G39" s="26" t="s">
        <v>18</v>
      </c>
      <c r="H39" s="33">
        <v>12500</v>
      </c>
      <c r="I39" s="33">
        <v>6250</v>
      </c>
      <c r="J39" s="33">
        <v>0</v>
      </c>
    </row>
    <row r="40" spans="1:10" s="25" customFormat="1" ht="31.5">
      <c r="A40" s="26" t="s">
        <v>8</v>
      </c>
      <c r="B40" s="26" t="s">
        <v>44</v>
      </c>
      <c r="C40" s="16" t="s">
        <v>79</v>
      </c>
      <c r="D40" s="26" t="s">
        <v>35</v>
      </c>
      <c r="E40" s="26" t="s">
        <v>42</v>
      </c>
      <c r="F40" s="26" t="s">
        <v>18</v>
      </c>
      <c r="G40" s="26" t="s">
        <v>18</v>
      </c>
      <c r="H40" s="33">
        <v>112500</v>
      </c>
      <c r="I40" s="33">
        <v>118750</v>
      </c>
      <c r="J40" s="33">
        <v>125000</v>
      </c>
    </row>
    <row r="41" spans="1:10" ht="18.75" customHeight="1" thickBot="1">
      <c r="A41" s="71" t="s">
        <v>19</v>
      </c>
      <c r="B41" s="72"/>
      <c r="C41" s="72"/>
      <c r="D41" s="72"/>
      <c r="E41" s="72"/>
      <c r="F41" s="72"/>
      <c r="G41" s="73"/>
      <c r="H41" s="62">
        <f>H42+H43+H44+H45+H46+H47</f>
        <v>863560.72</v>
      </c>
      <c r="I41" s="62">
        <f>I42+I43+I44+I45+I46+I47</f>
        <v>1023674.6</v>
      </c>
      <c r="J41" s="62">
        <f>J42+J43+J44+J45+J46+J47</f>
        <v>1004107.4299999999</v>
      </c>
    </row>
    <row r="42" spans="1:10" s="25" customFormat="1" ht="19.5" customHeight="1">
      <c r="A42" s="45" t="s">
        <v>8</v>
      </c>
      <c r="B42" s="46" t="s">
        <v>9</v>
      </c>
      <c r="C42" s="46" t="s">
        <v>55</v>
      </c>
      <c r="D42" s="46" t="s">
        <v>35</v>
      </c>
      <c r="E42" s="46" t="s">
        <v>43</v>
      </c>
      <c r="F42" s="46" t="s">
        <v>20</v>
      </c>
      <c r="G42" s="46" t="s">
        <v>20</v>
      </c>
      <c r="H42" s="47">
        <v>0</v>
      </c>
      <c r="I42" s="48">
        <v>5262.5</v>
      </c>
      <c r="J42" s="49">
        <v>0</v>
      </c>
    </row>
    <row r="43" spans="1:10" s="25" customFormat="1" ht="19.5" thickBot="1">
      <c r="A43" s="50" t="s">
        <v>8</v>
      </c>
      <c r="B43" s="26" t="s">
        <v>9</v>
      </c>
      <c r="C43" s="16" t="s">
        <v>78</v>
      </c>
      <c r="D43" s="26" t="s">
        <v>35</v>
      </c>
      <c r="E43" s="26" t="s">
        <v>43</v>
      </c>
      <c r="F43" s="26" t="s">
        <v>20</v>
      </c>
      <c r="G43" s="26" t="s">
        <v>20</v>
      </c>
      <c r="H43" s="33">
        <v>105250</v>
      </c>
      <c r="I43" s="33">
        <v>99987.5</v>
      </c>
      <c r="J43" s="33">
        <v>105250</v>
      </c>
    </row>
    <row r="44" spans="1:10" s="25" customFormat="1" ht="30.75" customHeight="1" thickBot="1">
      <c r="A44" s="51" t="s">
        <v>8</v>
      </c>
      <c r="B44" s="52" t="s">
        <v>9</v>
      </c>
      <c r="C44" s="52" t="s">
        <v>64</v>
      </c>
      <c r="D44" s="52" t="s">
        <v>81</v>
      </c>
      <c r="E44" s="52" t="s">
        <v>43</v>
      </c>
      <c r="F44" s="52" t="s">
        <v>20</v>
      </c>
      <c r="G44" s="52" t="s">
        <v>63</v>
      </c>
      <c r="H44" s="53">
        <v>24537.81</v>
      </c>
      <c r="I44" s="53">
        <v>75800</v>
      </c>
      <c r="J44" s="54">
        <v>75800</v>
      </c>
    </row>
    <row r="45" spans="1:10" s="25" customFormat="1" ht="18" customHeight="1" thickBot="1">
      <c r="A45" s="51" t="s">
        <v>8</v>
      </c>
      <c r="B45" s="52" t="s">
        <v>9</v>
      </c>
      <c r="C45" s="52" t="s">
        <v>64</v>
      </c>
      <c r="D45" s="52" t="s">
        <v>35</v>
      </c>
      <c r="E45" s="52" t="s">
        <v>43</v>
      </c>
      <c r="F45" s="52" t="s">
        <v>20</v>
      </c>
      <c r="G45" s="52" t="s">
        <v>82</v>
      </c>
      <c r="H45" s="55">
        <v>0</v>
      </c>
      <c r="I45" s="55">
        <v>86300.38</v>
      </c>
      <c r="J45" s="56">
        <v>89303.94</v>
      </c>
    </row>
    <row r="46" spans="1:10" s="25" customFormat="1" ht="20.25" customHeight="1">
      <c r="A46" s="26" t="s">
        <v>8</v>
      </c>
      <c r="B46" s="26" t="s">
        <v>44</v>
      </c>
      <c r="C46" s="16" t="s">
        <v>79</v>
      </c>
      <c r="D46" s="26" t="s">
        <v>35</v>
      </c>
      <c r="E46" s="26" t="s">
        <v>43</v>
      </c>
      <c r="F46" s="26" t="s">
        <v>20</v>
      </c>
      <c r="G46" s="26" t="s">
        <v>20</v>
      </c>
      <c r="H46" s="44">
        <v>660395.61</v>
      </c>
      <c r="I46" s="33">
        <v>718508</v>
      </c>
      <c r="J46" s="33">
        <v>733753.49</v>
      </c>
    </row>
    <row r="47" spans="1:10" s="25" customFormat="1" ht="18.75">
      <c r="A47" s="16" t="s">
        <v>8</v>
      </c>
      <c r="B47" s="16" t="s">
        <v>44</v>
      </c>
      <c r="C47" s="26" t="s">
        <v>54</v>
      </c>
      <c r="D47" s="16" t="s">
        <v>35</v>
      </c>
      <c r="E47" s="16" t="s">
        <v>43</v>
      </c>
      <c r="F47" s="16" t="s">
        <v>20</v>
      </c>
      <c r="G47" s="16" t="s">
        <v>20</v>
      </c>
      <c r="H47" s="24">
        <v>73377.3</v>
      </c>
      <c r="I47" s="24">
        <v>37816.22</v>
      </c>
      <c r="J47" s="24">
        <v>0</v>
      </c>
    </row>
    <row r="48" spans="1:10" ht="20.25" customHeight="1">
      <c r="A48" s="68" t="s">
        <v>21</v>
      </c>
      <c r="B48" s="69"/>
      <c r="C48" s="69"/>
      <c r="D48" s="69"/>
      <c r="E48" s="69"/>
      <c r="F48" s="69"/>
      <c r="G48" s="70"/>
      <c r="H48" s="60">
        <f>SUM(H49:H56)</f>
        <v>67077.11</v>
      </c>
      <c r="I48" s="60">
        <f>SUM(I49:I56)</f>
        <v>67077.11</v>
      </c>
      <c r="J48" s="60">
        <f>SUM(J49:J56)</f>
        <v>67077.11</v>
      </c>
    </row>
    <row r="49" spans="1:10" s="25" customFormat="1" ht="37.5" customHeight="1">
      <c r="A49" s="16" t="s">
        <v>8</v>
      </c>
      <c r="B49" s="16" t="s">
        <v>9</v>
      </c>
      <c r="C49" s="16" t="s">
        <v>55</v>
      </c>
      <c r="D49" s="16" t="s">
        <v>36</v>
      </c>
      <c r="E49" s="16" t="s">
        <v>66</v>
      </c>
      <c r="F49" s="16" t="s">
        <v>22</v>
      </c>
      <c r="G49" s="16" t="s">
        <v>67</v>
      </c>
      <c r="H49" s="24">
        <v>0</v>
      </c>
      <c r="I49" s="24">
        <v>2985.38</v>
      </c>
      <c r="J49" s="24">
        <v>0</v>
      </c>
    </row>
    <row r="50" spans="1:10" s="25" customFormat="1" ht="37.5" customHeight="1">
      <c r="A50" s="30" t="s">
        <v>8</v>
      </c>
      <c r="B50" s="30" t="s">
        <v>9</v>
      </c>
      <c r="C50" s="16" t="s">
        <v>78</v>
      </c>
      <c r="D50" s="30" t="s">
        <v>36</v>
      </c>
      <c r="E50" s="30" t="s">
        <v>66</v>
      </c>
      <c r="F50" s="16" t="s">
        <v>22</v>
      </c>
      <c r="G50" s="16" t="s">
        <v>67</v>
      </c>
      <c r="H50" s="32">
        <v>59707.75</v>
      </c>
      <c r="I50" s="32">
        <v>56722.37</v>
      </c>
      <c r="J50" s="32">
        <v>59707.75</v>
      </c>
    </row>
    <row r="51" spans="1:10" s="25" customFormat="1" ht="75.75" customHeight="1">
      <c r="A51" s="57" t="s">
        <v>8</v>
      </c>
      <c r="B51" s="57" t="s">
        <v>9</v>
      </c>
      <c r="C51" s="57" t="s">
        <v>55</v>
      </c>
      <c r="D51" s="57" t="s">
        <v>87</v>
      </c>
      <c r="E51" s="57" t="s">
        <v>68</v>
      </c>
      <c r="F51" s="57" t="s">
        <v>22</v>
      </c>
      <c r="G51" s="16" t="s">
        <v>69</v>
      </c>
      <c r="H51" s="24">
        <v>0</v>
      </c>
      <c r="I51" s="24">
        <v>18.48</v>
      </c>
      <c r="J51" s="24">
        <v>0</v>
      </c>
    </row>
    <row r="52" spans="1:10" s="25" customFormat="1" ht="72" customHeight="1" thickBot="1">
      <c r="A52" s="58" t="s">
        <v>8</v>
      </c>
      <c r="B52" s="58" t="s">
        <v>9</v>
      </c>
      <c r="C52" s="58" t="s">
        <v>78</v>
      </c>
      <c r="D52" s="58" t="s">
        <v>87</v>
      </c>
      <c r="E52" s="58" t="s">
        <v>68</v>
      </c>
      <c r="F52" s="58" t="s">
        <v>22</v>
      </c>
      <c r="G52" s="17" t="s">
        <v>69</v>
      </c>
      <c r="H52" s="40">
        <v>369.36</v>
      </c>
      <c r="I52" s="40">
        <v>350.88</v>
      </c>
      <c r="J52" s="40">
        <v>369.36</v>
      </c>
    </row>
    <row r="53" spans="1:10" s="25" customFormat="1" ht="38.25" customHeight="1">
      <c r="A53" s="16" t="s">
        <v>8</v>
      </c>
      <c r="B53" s="16" t="s">
        <v>44</v>
      </c>
      <c r="C53" s="26" t="s">
        <v>54</v>
      </c>
      <c r="D53" s="16" t="s">
        <v>36</v>
      </c>
      <c r="E53" s="16" t="s">
        <v>66</v>
      </c>
      <c r="F53" s="16" t="s">
        <v>22</v>
      </c>
      <c r="G53" s="16" t="s">
        <v>67</v>
      </c>
      <c r="H53" s="24">
        <v>350</v>
      </c>
      <c r="I53" s="24">
        <v>175</v>
      </c>
      <c r="J53" s="24">
        <v>0</v>
      </c>
    </row>
    <row r="54" spans="1:10" s="25" customFormat="1" ht="38.25" customHeight="1">
      <c r="A54" s="16" t="s">
        <v>8</v>
      </c>
      <c r="B54" s="16" t="s">
        <v>44</v>
      </c>
      <c r="C54" s="16" t="s">
        <v>79</v>
      </c>
      <c r="D54" s="16" t="s">
        <v>36</v>
      </c>
      <c r="E54" s="16" t="s">
        <v>66</v>
      </c>
      <c r="F54" s="16" t="s">
        <v>22</v>
      </c>
      <c r="G54" s="16" t="s">
        <v>67</v>
      </c>
      <c r="H54" s="24">
        <v>3150</v>
      </c>
      <c r="I54" s="24">
        <v>3325</v>
      </c>
      <c r="J54" s="24">
        <v>3500</v>
      </c>
    </row>
    <row r="55" spans="1:10" s="25" customFormat="1" ht="74.25" customHeight="1">
      <c r="A55" s="16" t="s">
        <v>8</v>
      </c>
      <c r="B55" s="16" t="s">
        <v>44</v>
      </c>
      <c r="C55" s="26" t="s">
        <v>54</v>
      </c>
      <c r="D55" s="16" t="s">
        <v>87</v>
      </c>
      <c r="E55" s="16" t="s">
        <v>68</v>
      </c>
      <c r="F55" s="16" t="s">
        <v>22</v>
      </c>
      <c r="G55" s="16" t="s">
        <v>69</v>
      </c>
      <c r="H55" s="24">
        <v>350</v>
      </c>
      <c r="I55" s="24">
        <v>175</v>
      </c>
      <c r="J55" s="24">
        <v>0</v>
      </c>
    </row>
    <row r="56" spans="1:10" s="25" customFormat="1" ht="70.5" customHeight="1">
      <c r="A56" s="16" t="s">
        <v>8</v>
      </c>
      <c r="B56" s="16" t="s">
        <v>44</v>
      </c>
      <c r="C56" s="16" t="s">
        <v>79</v>
      </c>
      <c r="D56" s="16" t="s">
        <v>87</v>
      </c>
      <c r="E56" s="16" t="s">
        <v>68</v>
      </c>
      <c r="F56" s="16" t="s">
        <v>22</v>
      </c>
      <c r="G56" s="16" t="s">
        <v>69</v>
      </c>
      <c r="H56" s="24">
        <v>3150</v>
      </c>
      <c r="I56" s="24">
        <v>3325</v>
      </c>
      <c r="J56" s="24">
        <v>3500</v>
      </c>
    </row>
    <row r="57" spans="1:10" ht="18" customHeight="1">
      <c r="A57" s="68" t="s">
        <v>94</v>
      </c>
      <c r="B57" s="69"/>
      <c r="C57" s="69"/>
      <c r="D57" s="69"/>
      <c r="E57" s="69"/>
      <c r="F57" s="69"/>
      <c r="G57" s="63"/>
      <c r="H57" s="64" t="s">
        <v>97</v>
      </c>
      <c r="I57" s="64" t="s">
        <v>98</v>
      </c>
      <c r="J57" s="64" t="s">
        <v>98</v>
      </c>
    </row>
    <row r="58" spans="1:10" ht="36.75" customHeight="1">
      <c r="A58" s="28" t="s">
        <v>8</v>
      </c>
      <c r="B58" s="28" t="s">
        <v>9</v>
      </c>
      <c r="C58" s="28" t="s">
        <v>92</v>
      </c>
      <c r="D58" s="28" t="s">
        <v>35</v>
      </c>
      <c r="E58" s="28" t="s">
        <v>93</v>
      </c>
      <c r="F58" s="28" t="s">
        <v>96</v>
      </c>
      <c r="G58" s="28" t="s">
        <v>95</v>
      </c>
      <c r="H58" s="29">
        <v>41050.42</v>
      </c>
      <c r="I58" s="29">
        <v>30787.82</v>
      </c>
      <c r="J58" s="29">
        <v>30787.82</v>
      </c>
    </row>
    <row r="59" spans="1:10" ht="18.75">
      <c r="A59" s="68" t="s">
        <v>23</v>
      </c>
      <c r="B59" s="69"/>
      <c r="C59" s="69"/>
      <c r="D59" s="69"/>
      <c r="E59" s="69"/>
      <c r="F59" s="69"/>
      <c r="G59" s="70"/>
      <c r="H59" s="60">
        <f>SUM(H60:H67)</f>
        <v>150065.29</v>
      </c>
      <c r="I59" s="60">
        <f>SUM(I60:I67)</f>
        <v>166969.99000000002</v>
      </c>
      <c r="J59" s="60">
        <f>SUM(J60:J67)</f>
        <v>496714.13</v>
      </c>
    </row>
    <row r="60" spans="1:10" ht="33" thickBot="1">
      <c r="A60" s="8" t="s">
        <v>8</v>
      </c>
      <c r="B60" s="8" t="s">
        <v>9</v>
      </c>
      <c r="C60" s="8" t="s">
        <v>57</v>
      </c>
      <c r="D60" s="8" t="s">
        <v>35</v>
      </c>
      <c r="E60" s="8" t="s">
        <v>59</v>
      </c>
      <c r="F60" s="8" t="s">
        <v>24</v>
      </c>
      <c r="G60" s="8" t="s">
        <v>52</v>
      </c>
      <c r="H60" s="23">
        <v>93958.97</v>
      </c>
      <c r="I60" s="23">
        <v>117408.39</v>
      </c>
      <c r="J60" s="23">
        <v>436502.51</v>
      </c>
    </row>
    <row r="61" spans="1:10" s="25" customFormat="1" ht="31.5">
      <c r="A61" s="46" t="s">
        <v>8</v>
      </c>
      <c r="B61" s="46" t="s">
        <v>9</v>
      </c>
      <c r="C61" s="46" t="s">
        <v>55</v>
      </c>
      <c r="D61" s="46" t="s">
        <v>35</v>
      </c>
      <c r="E61" s="46" t="s">
        <v>59</v>
      </c>
      <c r="F61" s="46" t="s">
        <v>24</v>
      </c>
      <c r="G61" s="46" t="s">
        <v>53</v>
      </c>
      <c r="H61" s="48">
        <v>0</v>
      </c>
      <c r="I61" s="48">
        <v>1392.5</v>
      </c>
      <c r="J61" s="48">
        <v>0</v>
      </c>
    </row>
    <row r="62" spans="1:10" s="25" customFormat="1" ht="30.75" customHeight="1" thickBot="1">
      <c r="A62" s="16" t="s">
        <v>8</v>
      </c>
      <c r="B62" s="16" t="s">
        <v>9</v>
      </c>
      <c r="C62" s="16" t="s">
        <v>78</v>
      </c>
      <c r="D62" s="16" t="s">
        <v>35</v>
      </c>
      <c r="E62" s="16" t="s">
        <v>59</v>
      </c>
      <c r="F62" s="16" t="s">
        <v>24</v>
      </c>
      <c r="G62" s="26" t="s">
        <v>53</v>
      </c>
      <c r="H62" s="24">
        <v>34300</v>
      </c>
      <c r="I62" s="24">
        <v>26457.5</v>
      </c>
      <c r="J62" s="24">
        <v>38500</v>
      </c>
    </row>
    <row r="63" spans="1:10" s="25" customFormat="1" ht="32.25" customHeight="1" hidden="1">
      <c r="A63" s="16"/>
      <c r="B63" s="16"/>
      <c r="C63" s="26"/>
      <c r="D63" s="16"/>
      <c r="E63" s="16"/>
      <c r="F63" s="16"/>
      <c r="G63" s="16"/>
      <c r="H63" s="24"/>
      <c r="I63" s="24"/>
      <c r="J63" s="24">
        <v>0</v>
      </c>
    </row>
    <row r="64" spans="1:10" s="25" customFormat="1" ht="36.75" customHeight="1" hidden="1" thickBot="1">
      <c r="A64" s="17"/>
      <c r="B64" s="17"/>
      <c r="C64" s="17"/>
      <c r="D64" s="17"/>
      <c r="E64" s="17"/>
      <c r="F64" s="17"/>
      <c r="G64" s="17"/>
      <c r="H64" s="40"/>
      <c r="I64" s="40"/>
      <c r="J64" s="40"/>
    </row>
    <row r="65" spans="1:10" s="25" customFormat="1" ht="36.75" customHeight="1" thickBot="1">
      <c r="A65" s="52" t="s">
        <v>8</v>
      </c>
      <c r="B65" s="52" t="s">
        <v>44</v>
      </c>
      <c r="C65" s="52" t="s">
        <v>56</v>
      </c>
      <c r="D65" s="52" t="s">
        <v>35</v>
      </c>
      <c r="E65" s="52" t="s">
        <v>59</v>
      </c>
      <c r="F65" s="52" t="s">
        <v>24</v>
      </c>
      <c r="G65" s="52" t="s">
        <v>33</v>
      </c>
      <c r="H65" s="59">
        <v>10806.32</v>
      </c>
      <c r="I65" s="59">
        <v>10711.6</v>
      </c>
      <c r="J65" s="59">
        <v>10711.62</v>
      </c>
    </row>
    <row r="66" spans="1:10" s="25" customFormat="1" ht="31.5">
      <c r="A66" s="26" t="s">
        <v>8</v>
      </c>
      <c r="B66" s="26" t="s">
        <v>44</v>
      </c>
      <c r="C66" s="26" t="s">
        <v>54</v>
      </c>
      <c r="D66" s="26" t="s">
        <v>35</v>
      </c>
      <c r="E66" s="26" t="s">
        <v>59</v>
      </c>
      <c r="F66" s="26" t="s">
        <v>24</v>
      </c>
      <c r="G66" s="16" t="s">
        <v>34</v>
      </c>
      <c r="H66" s="33">
        <v>1100</v>
      </c>
      <c r="I66" s="33">
        <v>550</v>
      </c>
      <c r="J66" s="33">
        <v>0</v>
      </c>
    </row>
    <row r="67" spans="1:10" s="25" customFormat="1" ht="32.25" customHeight="1">
      <c r="A67" s="16" t="s">
        <v>8</v>
      </c>
      <c r="B67" s="16" t="s">
        <v>44</v>
      </c>
      <c r="C67" s="16" t="s">
        <v>79</v>
      </c>
      <c r="D67" s="16" t="s">
        <v>35</v>
      </c>
      <c r="E67" s="16" t="s">
        <v>59</v>
      </c>
      <c r="F67" s="16" t="s">
        <v>24</v>
      </c>
      <c r="G67" s="16" t="s">
        <v>34</v>
      </c>
      <c r="H67" s="24">
        <v>9900</v>
      </c>
      <c r="I67" s="24">
        <v>10450</v>
      </c>
      <c r="J67" s="24">
        <v>11000</v>
      </c>
    </row>
    <row r="68" spans="1:10" ht="18.75" customHeight="1">
      <c r="A68" s="82" t="s">
        <v>25</v>
      </c>
      <c r="B68" s="82"/>
      <c r="C68" s="82"/>
      <c r="D68" s="82"/>
      <c r="E68" s="82"/>
      <c r="F68" s="82"/>
      <c r="G68" s="82"/>
      <c r="H68" s="60">
        <f>H59+H48+H41+H36+H19+H12+H10+H3+H23+H57</f>
        <v>16571509.09</v>
      </c>
      <c r="I68" s="60">
        <f>I59+I48+I41+I36+I19+I12+I10+I3+I23+I57</f>
        <v>17044779.348</v>
      </c>
      <c r="J68" s="60">
        <f>J59+J48+J41+J36+J19+J12+J10+J3+J23+J57</f>
        <v>18160357.509600002</v>
      </c>
    </row>
    <row r="69" spans="3:10" ht="18.75" customHeight="1">
      <c r="C69" s="15" t="s">
        <v>55</v>
      </c>
      <c r="G69" s="34" t="s">
        <v>72</v>
      </c>
      <c r="H69" s="27">
        <f>H4+H13+H20+H37+H42+H49+H51+H61+H63</f>
        <v>0</v>
      </c>
      <c r="I69" s="27">
        <f>I4+I13+I20+I37+I42+I49+I51+I61+I63+I27+I28+I29</f>
        <v>166230.53</v>
      </c>
      <c r="J69" s="27">
        <f>J4+J13+J20+J37+J42+J49+J51+J61+J63</f>
        <v>0</v>
      </c>
    </row>
    <row r="70" spans="3:10" ht="21" customHeight="1">
      <c r="C70" s="18" t="s">
        <v>65</v>
      </c>
      <c r="D70" s="13"/>
      <c r="E70" s="13"/>
      <c r="F70" s="13"/>
      <c r="G70" s="65" t="s">
        <v>71</v>
      </c>
      <c r="H70" s="66">
        <f>H64+H62+H52+H50+H43+H38+H26+H25+H24+H21+H5+H14</f>
        <v>2973001.02</v>
      </c>
      <c r="I70" s="66">
        <f>I64+I62+I52+I50+I43+I38+I26+I25+I24+I21+I5+I14</f>
        <v>3158380.0700000003</v>
      </c>
      <c r="J70" s="66">
        <f>J64+J62+J52+J50+J43+J38+J26+J25+J24+J21+J5+J14</f>
        <v>3431473.22</v>
      </c>
    </row>
    <row r="71" spans="1:10" ht="16.5" customHeight="1">
      <c r="A71" s="12"/>
      <c r="B71" s="12"/>
      <c r="C71" s="15" t="s">
        <v>54</v>
      </c>
      <c r="G71" s="34" t="s">
        <v>73</v>
      </c>
      <c r="H71" s="27">
        <f>H66+H55+H53+H47+H39+H16+H7+H30+H31+H32</f>
        <v>292799.04000000004</v>
      </c>
      <c r="I71" s="27">
        <f>I66+I55+I53+I47+I39+I16+I7+I30+I31+I32</f>
        <v>151394.34000000003</v>
      </c>
      <c r="J71" s="27">
        <f>J66+J55+J53+J47+J39+J16+J7+J30+J31+J32</f>
        <v>0</v>
      </c>
    </row>
    <row r="72" spans="1:10" ht="18.75" customHeight="1">
      <c r="A72" s="12"/>
      <c r="B72" s="12"/>
      <c r="C72" s="18" t="s">
        <v>70</v>
      </c>
      <c r="D72" s="13"/>
      <c r="E72" s="13"/>
      <c r="F72" s="13"/>
      <c r="G72" s="65" t="s">
        <v>71</v>
      </c>
      <c r="H72" s="66">
        <f>H67+H56+H54+H46+H40+H35+H34+H33+H17+H8</f>
        <v>2635191.42</v>
      </c>
      <c r="I72" s="66">
        <f>I67+I56+I54+I46+I40+I35+I34+I33+I17+I8</f>
        <v>2876492.37</v>
      </c>
      <c r="J72" s="66">
        <f>J67+J56+J54+J46+J40+J35+J34+J33+J17+J8</f>
        <v>3067767.56</v>
      </c>
    </row>
    <row r="73" spans="1:10" ht="19.5" customHeight="1" hidden="1">
      <c r="A73" s="12"/>
      <c r="B73" s="12"/>
      <c r="C73" s="18"/>
      <c r="D73" s="13"/>
      <c r="E73" s="13"/>
      <c r="F73" s="13"/>
      <c r="G73" s="65"/>
      <c r="H73" s="66"/>
      <c r="I73" s="66"/>
      <c r="J73" s="66"/>
    </row>
    <row r="74" spans="3:10" ht="18.75" customHeight="1">
      <c r="C74" s="12" t="s">
        <v>74</v>
      </c>
      <c r="E74" s="5"/>
      <c r="G74" s="34" t="s">
        <v>75</v>
      </c>
      <c r="H74" s="27">
        <f>H6+H11+H15+H44+H45+H60+H22+H58</f>
        <v>8996868.290000001</v>
      </c>
      <c r="I74" s="27">
        <f>I6+I11+I15+I44+I45+I60+I22+I58</f>
        <v>9194627.848000001</v>
      </c>
      <c r="J74" s="27">
        <f>J6+J11+J15+J44+J45+J60+J22+J58</f>
        <v>10155459.125599999</v>
      </c>
    </row>
    <row r="75" spans="3:10" ht="18.75" customHeight="1">
      <c r="C75" s="12" t="s">
        <v>77</v>
      </c>
      <c r="G75" s="67" t="s">
        <v>76</v>
      </c>
      <c r="H75" s="27">
        <f>H9+H18+H65</f>
        <v>1673649.32</v>
      </c>
      <c r="I75" s="27">
        <f>I9+I18+I65</f>
        <v>1497654.19</v>
      </c>
      <c r="J75" s="27">
        <f>J9+J18+J65</f>
        <v>1505657.604</v>
      </c>
    </row>
    <row r="76" spans="3:10" ht="18.75">
      <c r="C76" s="12"/>
      <c r="H76" s="10"/>
      <c r="I76" s="10"/>
      <c r="J76" s="10"/>
    </row>
    <row r="77" spans="7:10" ht="18.75">
      <c r="G77" s="13" t="s">
        <v>58</v>
      </c>
      <c r="H77" s="14">
        <f>SUM(H69:H76)</f>
        <v>16571509.090000002</v>
      </c>
      <c r="I77" s="14">
        <f>SUM(I69:I76)</f>
        <v>17044779.348</v>
      </c>
      <c r="J77" s="14">
        <f>SUM(J69:J76)</f>
        <v>18160357.5096</v>
      </c>
    </row>
    <row r="78" spans="8:10" ht="18.75">
      <c r="H78" s="10"/>
      <c r="I78" s="10"/>
      <c r="J78" s="10"/>
    </row>
    <row r="79" spans="1:10" ht="18.75">
      <c r="A79" s="74" t="s">
        <v>61</v>
      </c>
      <c r="B79" s="74"/>
      <c r="C79" s="74"/>
      <c r="G79" s="3" t="s">
        <v>62</v>
      </c>
      <c r="H79" s="10"/>
      <c r="I79" s="10"/>
      <c r="J79" s="10"/>
    </row>
    <row r="82" ht="18.75">
      <c r="A82" s="3" t="s">
        <v>88</v>
      </c>
    </row>
    <row r="84" ht="12.75" customHeight="1"/>
    <row r="85" ht="12.75" customHeight="1"/>
    <row r="87" ht="12.75" customHeight="1"/>
    <row r="88" ht="12.75" customHeight="1"/>
    <row r="89" ht="12.75" customHeight="1"/>
    <row r="90" ht="12.75" customHeight="1"/>
    <row r="91" ht="15" customHeight="1"/>
    <row r="93" ht="15" customHeight="1"/>
  </sheetData>
  <sheetProtection/>
  <autoFilter ref="A2:L77"/>
  <mergeCells count="13">
    <mergeCell ref="A79:C79"/>
    <mergeCell ref="A1:J1"/>
    <mergeCell ref="A19:G19"/>
    <mergeCell ref="A3:G3"/>
    <mergeCell ref="A10:G10"/>
    <mergeCell ref="A12:G12"/>
    <mergeCell ref="A68:G68"/>
    <mergeCell ref="A23:G23"/>
    <mergeCell ref="A36:G36"/>
    <mergeCell ref="A41:G41"/>
    <mergeCell ref="A57:F57"/>
    <mergeCell ref="A48:G48"/>
    <mergeCell ref="A59:G59"/>
  </mergeCells>
  <printOptions/>
  <pageMargins left="0.6299212598425197" right="0.15748031496062992" top="0.1968503937007874" bottom="0.1968503937007874" header="0.1968503937007874" footer="0"/>
  <pageSetup fitToHeight="2" horizontalDpi="600" verticalDpi="600" orientation="portrait" paperSize="9" scale="49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ЦыганокЮА</cp:lastModifiedBy>
  <cp:lastPrinted>2021-01-29T02:49:27Z</cp:lastPrinted>
  <dcterms:created xsi:type="dcterms:W3CDTF">1996-10-08T23:32:33Z</dcterms:created>
  <dcterms:modified xsi:type="dcterms:W3CDTF">2021-02-01T01:16:47Z</dcterms:modified>
  <cp:category/>
  <cp:version/>
  <cp:contentType/>
  <cp:contentStatus/>
</cp:coreProperties>
</file>